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onomka\Documents\Cerna Lenka_od srpna 2019\provozni rozpocet\rok 2022\"/>
    </mc:Choice>
  </mc:AlternateContent>
  <xr:revisionPtr revIDLastSave="0" documentId="13_ncr:1_{3CEC8737-0398-40B3-832C-6DE9F9841045}" xr6:coauthVersionLast="36" xr6:coauthVersionMax="36" xr10:uidLastSave="{00000000-0000-0000-0000-000000000000}"/>
  <bookViews>
    <workbookView xWindow="0" yWindow="0" windowWidth="20490" windowHeight="7545" xr2:uid="{4C9F84B2-F7BC-4DCB-A9DB-6C09F04A6FF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2" i="1"/>
  <c r="H61" i="1"/>
  <c r="H73" i="1"/>
  <c r="F40" i="1" l="1"/>
  <c r="F39" i="1"/>
  <c r="F38" i="1"/>
  <c r="F37" i="1"/>
  <c r="F42" i="1" s="1"/>
  <c r="F43" i="1" s="1"/>
  <c r="F31" i="1"/>
  <c r="D32" i="1"/>
  <c r="H55" i="1" l="1"/>
  <c r="H77" i="1" l="1"/>
  <c r="H90" i="1" s="1"/>
  <c r="G60" i="1"/>
  <c r="G89" i="1"/>
  <c r="E77" i="1"/>
  <c r="F77" i="1"/>
  <c r="D77" i="1"/>
  <c r="E55" i="1"/>
  <c r="F55" i="1"/>
  <c r="D55" i="1"/>
  <c r="E31" i="1"/>
  <c r="E42" i="1"/>
  <c r="D42" i="1"/>
  <c r="D31" i="1"/>
  <c r="G91" i="1" l="1"/>
  <c r="F90" i="1"/>
  <c r="E43" i="1"/>
  <c r="E90" i="1"/>
  <c r="D43" i="1"/>
  <c r="D90" i="1"/>
  <c r="D26" i="1"/>
  <c r="D14" i="1"/>
  <c r="D93" i="1" l="1"/>
  <c r="D27" i="1"/>
</calcChain>
</file>

<file path=xl/sharedStrings.xml><?xml version="1.0" encoding="utf-8"?>
<sst xmlns="http://schemas.openxmlformats.org/spreadsheetml/2006/main" count="129" uniqueCount="71">
  <si>
    <t>Základní škola, Most, Svážná 2342, příspěvková organizace</t>
  </si>
  <si>
    <t>Svážná 2342/1</t>
  </si>
  <si>
    <t>434 01 Most</t>
  </si>
  <si>
    <t>IČO 49872184</t>
  </si>
  <si>
    <t>Přehled hospodaření organizace</t>
  </si>
  <si>
    <t>Zdroje z Krajského úřadu:</t>
  </si>
  <si>
    <t>Výnosy</t>
  </si>
  <si>
    <t>čerpání fondů</t>
  </si>
  <si>
    <t>ostatní výnosy z činnosti</t>
  </si>
  <si>
    <t>Celkem:</t>
  </si>
  <si>
    <t>Náklady</t>
  </si>
  <si>
    <t>učebnice, školní potřeby</t>
  </si>
  <si>
    <t>knihy, učební pomůcky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</si>
  <si>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</si>
  <si>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</si>
  <si>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</si>
  <si>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</si>
  <si>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</si>
  <si>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ostatní náklady z činnosti</t>
  </si>
  <si>
    <t>SÚ</t>
  </si>
  <si>
    <t>čerpání účelových dotací</t>
  </si>
  <si>
    <t>v Kč</t>
  </si>
  <si>
    <t>Hospodářský výsledek KÚ:</t>
  </si>
  <si>
    <t>Šablony III.</t>
  </si>
  <si>
    <t>PPDR</t>
  </si>
  <si>
    <t>Dotace</t>
  </si>
  <si>
    <t>výnosy z prodeje služeb</t>
  </si>
  <si>
    <t>výnosy z pronájmu</t>
  </si>
  <si>
    <t>jiné výnosy z vlastních výkonů</t>
  </si>
  <si>
    <t>výnosy z prodeje materiálu</t>
  </si>
  <si>
    <t>Celkem HČ:</t>
  </si>
  <si>
    <t>Celkem DČ:</t>
  </si>
  <si>
    <t>spotřeba materiálu</t>
  </si>
  <si>
    <t>spotřeba energie</t>
  </si>
  <si>
    <t>opravy a udržování</t>
  </si>
  <si>
    <t>cestovné</t>
  </si>
  <si>
    <t>náklady na reprezentaci</t>
  </si>
  <si>
    <t>prodaný materiál</t>
  </si>
  <si>
    <t>odpisy dlouhodobého majetku</t>
  </si>
  <si>
    <t>náklady z DDHM</t>
  </si>
  <si>
    <t>Hospodářský výsledek HČ:</t>
  </si>
  <si>
    <t>Hospodářský výsledek DČ:</t>
  </si>
  <si>
    <t>Hospodářský výsledek celkem:</t>
  </si>
  <si>
    <t>Stav Kč na FKSP:</t>
  </si>
  <si>
    <t>Stav Kč na rezervním fondu:</t>
  </si>
  <si>
    <t>Stav Kč na fondu investic:</t>
  </si>
  <si>
    <t>Stav Kč na fondu odměn:</t>
  </si>
  <si>
    <t>Stav Kč na darech:</t>
  </si>
  <si>
    <t>Státní rozpočet</t>
  </si>
  <si>
    <t>Dotace z KÚÚK</t>
  </si>
  <si>
    <t>Provozní rozpočet</t>
  </si>
  <si>
    <t>úplata ŠD</t>
  </si>
  <si>
    <t>úplata ŠK</t>
  </si>
  <si>
    <t>Zdroje z MČ:</t>
  </si>
  <si>
    <t>x</t>
  </si>
  <si>
    <t>Hospodářský výsledek dotací:</t>
  </si>
  <si>
    <t>Zdroje z EU:</t>
  </si>
  <si>
    <t>ostatní materiál</t>
  </si>
  <si>
    <t>nákup DrHM</t>
  </si>
  <si>
    <t>kurzové zisky</t>
  </si>
  <si>
    <t>úroky</t>
  </si>
  <si>
    <t>kurzové ztráty</t>
  </si>
  <si>
    <t>Ostatní</t>
  </si>
  <si>
    <t>Doplň. činnost</t>
  </si>
  <si>
    <t>Vypracovala: Bc. Lenka Černá, ekonomka</t>
  </si>
  <si>
    <t>za rok 2022</t>
  </si>
  <si>
    <t>Dne: 25. 1. 2023</t>
  </si>
  <si>
    <t>nákup DrNM</t>
  </si>
  <si>
    <t>učební pomůcky a školní potřeby</t>
  </si>
  <si>
    <t>NPO - podpora škol</t>
  </si>
  <si>
    <t>jiné daně a poplatky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</si>
</sst>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4" fontId="1" fillId="0" borderId="5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2" fillId="5" borderId="7" xfId="0" applyNumberFormat="1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4" fillId="3" borderId="7" xfId="0" applyNumberFormat="1" applyFont="1" applyFill="1" applyBorder="1" applyAlignment="1">
      <alignment horizontal="right"/>
    </xf>
    <xf numFmtId="4" fontId="4" fillId="6" borderId="10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1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" fillId="5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/>
    <xf numFmtId="4" fontId="4" fillId="4" borderId="9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4" fontId="4" fillId="6" borderId="9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4" fillId="2" borderId="7" xfId="0" applyNumberFormat="1" applyFont="1" applyFill="1" applyBorder="1" applyAlignment="1"/>
    <xf numFmtId="4" fontId="4" fillId="4" borderId="9" xfId="0" applyNumberFormat="1" applyFont="1" applyFill="1" applyBorder="1" applyAlignment="1"/>
    <xf numFmtId="4" fontId="4" fillId="4" borderId="10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1" fillId="0" borderId="1" xfId="0" applyFont="1" applyBorder="1"/>
    <xf numFmtId="4" fontId="5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4" fontId="4" fillId="6" borderId="19" xfId="0" applyNumberFormat="1" applyFont="1" applyFill="1" applyBorder="1" applyAlignment="1">
      <alignment horizontal="center"/>
    </xf>
    <xf numFmtId="4" fontId="4" fillId="6" borderId="20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left"/>
    </xf>
    <xf numFmtId="0" fontId="4" fillId="6" borderId="19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6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993DC-42D7-49ED-97DB-B758638563FA}">
  <dimension ref="A1:H100"/>
  <sheetViews>
    <sheetView tabSelected="1" workbookViewId="0">
      <selection activeCell="A7" sqref="A7:G7"/>
    </sheetView>
  </sheetViews>
  <sheetFormatPr defaultRowHeight="15.75" x14ac:dyDescent="0.25"/>
  <cols>
    <col min="1" max="1" width="9.140625" style="1"/>
    <col min="2" max="2" width="28" style="1" customWidth="1"/>
    <col min="3" max="3" width="7.5703125" style="2" customWidth="1"/>
    <col min="4" max="4" width="18.28515625" style="5" customWidth="1"/>
    <col min="5" max="5" width="19.7109375" style="5" customWidth="1"/>
    <col min="6" max="6" width="18.28515625" style="5" customWidth="1"/>
    <col min="7" max="7" width="16.85546875" style="5" customWidth="1"/>
    <col min="8" max="8" width="13.42578125" style="1" customWidth="1"/>
    <col min="9" max="16384" width="9.140625" style="1"/>
  </cols>
  <sheetData>
    <row r="1" spans="1:7" s="10" customFormat="1" ht="12.75" x14ac:dyDescent="0.2">
      <c r="A1" s="10" t="s">
        <v>0</v>
      </c>
      <c r="C1" s="11"/>
      <c r="D1" s="4"/>
      <c r="E1" s="4"/>
      <c r="F1" s="4"/>
      <c r="G1" s="4"/>
    </row>
    <row r="2" spans="1:7" s="10" customFormat="1" ht="12.75" x14ac:dyDescent="0.2">
      <c r="A2" s="10" t="s">
        <v>1</v>
      </c>
      <c r="C2" s="11"/>
      <c r="D2" s="4"/>
      <c r="E2" s="4"/>
      <c r="F2" s="4"/>
      <c r="G2" s="4"/>
    </row>
    <row r="3" spans="1:7" s="10" customFormat="1" ht="12.75" x14ac:dyDescent="0.2">
      <c r="A3" s="10" t="s">
        <v>2</v>
      </c>
      <c r="C3" s="11"/>
      <c r="D3" s="4"/>
      <c r="E3" s="4"/>
      <c r="F3" s="4"/>
      <c r="G3" s="4"/>
    </row>
    <row r="4" spans="1:7" s="10" customFormat="1" ht="12.75" x14ac:dyDescent="0.2">
      <c r="A4" s="10" t="s">
        <v>3</v>
      </c>
      <c r="C4" s="11"/>
      <c r="D4" s="4"/>
      <c r="E4" s="4"/>
      <c r="F4" s="4"/>
      <c r="G4" s="4"/>
    </row>
    <row r="6" spans="1:7" ht="18.75" x14ac:dyDescent="0.3">
      <c r="A6" s="50" t="s">
        <v>4</v>
      </c>
      <c r="B6" s="50"/>
      <c r="C6" s="50"/>
      <c r="D6" s="50"/>
      <c r="E6" s="50"/>
      <c r="F6" s="50"/>
      <c r="G6" s="50"/>
    </row>
    <row r="7" spans="1:7" x14ac:dyDescent="0.25">
      <c r="A7" s="51" t="s">
        <v>65</v>
      </c>
      <c r="B7" s="51"/>
      <c r="C7" s="51"/>
      <c r="D7" s="51"/>
      <c r="E7" s="51"/>
      <c r="F7" s="51"/>
      <c r="G7" s="51"/>
    </row>
    <row r="8" spans="1:7" x14ac:dyDescent="0.25">
      <c r="A8" s="17"/>
      <c r="B8" s="17"/>
      <c r="C8" s="17"/>
      <c r="D8" s="17"/>
      <c r="E8" s="17"/>
      <c r="F8" s="17"/>
      <c r="G8" s="17"/>
    </row>
    <row r="9" spans="1:7" ht="16.5" thickBot="1" x14ac:dyDescent="0.3">
      <c r="D9" s="4" t="s">
        <v>21</v>
      </c>
    </row>
    <row r="10" spans="1:7" x14ac:dyDescent="0.25">
      <c r="A10" s="54" t="s">
        <v>5</v>
      </c>
      <c r="B10" s="55"/>
      <c r="C10" s="18" t="s">
        <v>19</v>
      </c>
      <c r="D10" s="19" t="s">
        <v>48</v>
      </c>
    </row>
    <row r="11" spans="1:7" x14ac:dyDescent="0.25">
      <c r="A11" s="52" t="s">
        <v>49</v>
      </c>
      <c r="B11" s="53"/>
      <c r="C11" s="7">
        <v>672</v>
      </c>
      <c r="D11" s="28">
        <v>38552739</v>
      </c>
    </row>
    <row r="12" spans="1:7" x14ac:dyDescent="0.25">
      <c r="A12" s="56" t="s">
        <v>6</v>
      </c>
      <c r="B12" s="3" t="s">
        <v>20</v>
      </c>
      <c r="C12" s="7">
        <v>672</v>
      </c>
      <c r="D12" s="21">
        <v>723275</v>
      </c>
    </row>
    <row r="13" spans="1:7" x14ac:dyDescent="0.25">
      <c r="A13" s="57"/>
      <c r="B13" s="3" t="s">
        <v>8</v>
      </c>
      <c r="C13" s="7">
        <v>649</v>
      </c>
      <c r="D13" s="21">
        <v>0</v>
      </c>
    </row>
    <row r="14" spans="1:7" x14ac:dyDescent="0.25">
      <c r="A14" s="74" t="s">
        <v>9</v>
      </c>
      <c r="B14" s="75"/>
      <c r="C14" s="75"/>
      <c r="D14" s="26">
        <f>SUM(D11:D13)</f>
        <v>39276014</v>
      </c>
    </row>
    <row r="15" spans="1:7" x14ac:dyDescent="0.25">
      <c r="A15" s="56" t="s">
        <v>10</v>
      </c>
      <c r="B15" s="3" t="s">
        <v>11</v>
      </c>
      <c r="C15" s="7">
        <v>501</v>
      </c>
      <c r="D15" s="76">
        <v>112746.64</v>
      </c>
    </row>
    <row r="16" spans="1:7" x14ac:dyDescent="0.25">
      <c r="A16" s="84"/>
      <c r="B16" s="3" t="s">
        <v>12</v>
      </c>
      <c r="C16" s="7">
        <v>501</v>
      </c>
      <c r="D16" s="77"/>
    </row>
    <row r="17" spans="1:8" x14ac:dyDescent="0.25">
      <c r="A17" s="84"/>
      <c r="B17" s="3" t="s">
        <v>57</v>
      </c>
      <c r="C17" s="7">
        <v>501</v>
      </c>
      <c r="D17" s="21">
        <v>2298</v>
      </c>
    </row>
    <row r="18" spans="1:8" x14ac:dyDescent="0.25">
      <c r="A18" s="84"/>
      <c r="B18" s="3" t="s">
        <v>58</v>
      </c>
      <c r="C18" s="7">
        <v>501</v>
      </c>
      <c r="D18" s="21">
        <v>14160.1</v>
      </c>
    </row>
    <row r="19" spans="1:8" x14ac:dyDescent="0.25">
      <c r="A19" s="84"/>
      <c r="B19" s="3" t="s">
        <v>35</v>
      </c>
      <c r="C19" s="7">
        <v>512</v>
      </c>
      <c r="D19" s="21">
        <v>2734</v>
      </c>
    </row>
    <row r="20" spans="1:8" x14ac:dyDescent="0.25">
      <c r="A20" s="84"/>
      <c r="B20" s="3" t="s">
        <v>13</v>
      </c>
      <c r="C20" s="7">
        <v>518</v>
      </c>
      <c r="D20" s="21">
        <v>101240</v>
      </c>
    </row>
    <row r="21" spans="1:8" x14ac:dyDescent="0.25">
      <c r="A21" s="84"/>
      <c r="B21" s="3" t="s">
        <v>14</v>
      </c>
      <c r="C21" s="7">
        <v>521</v>
      </c>
      <c r="D21" s="21">
        <v>28265697</v>
      </c>
    </row>
    <row r="22" spans="1:8" x14ac:dyDescent="0.25">
      <c r="A22" s="84"/>
      <c r="B22" s="3" t="s">
        <v>15</v>
      </c>
      <c r="C22" s="7">
        <v>524</v>
      </c>
      <c r="D22" s="21">
        <v>9324477.1300000008</v>
      </c>
    </row>
    <row r="23" spans="1:8" x14ac:dyDescent="0.25">
      <c r="A23" s="84"/>
      <c r="B23" s="3" t="s">
        <v>16</v>
      </c>
      <c r="C23" s="7">
        <v>525</v>
      </c>
      <c r="D23" s="21">
        <v>116420.68</v>
      </c>
    </row>
    <row r="24" spans="1:8" x14ac:dyDescent="0.25">
      <c r="A24" s="84"/>
      <c r="B24" s="3" t="s">
        <v>17</v>
      </c>
      <c r="C24" s="7">
        <v>527</v>
      </c>
      <c r="D24" s="21">
        <v>633701.65</v>
      </c>
    </row>
    <row r="25" spans="1:8" x14ac:dyDescent="0.25">
      <c r="A25" s="57"/>
      <c r="B25" s="3" t="s">
        <v>18</v>
      </c>
      <c r="C25" s="7">
        <v>558</v>
      </c>
      <c r="D25" s="21">
        <v>702538.8</v>
      </c>
    </row>
    <row r="26" spans="1:8" x14ac:dyDescent="0.25">
      <c r="A26" s="74" t="s">
        <v>9</v>
      </c>
      <c r="B26" s="75"/>
      <c r="C26" s="75"/>
      <c r="D26" s="26">
        <f>SUM(D15:D25)</f>
        <v>39276013.999999993</v>
      </c>
    </row>
    <row r="27" spans="1:8" ht="16.5" thickBot="1" x14ac:dyDescent="0.3">
      <c r="A27" s="78" t="s">
        <v>22</v>
      </c>
      <c r="B27" s="79"/>
      <c r="C27" s="79"/>
      <c r="D27" s="27">
        <f>D14-D26</f>
        <v>0</v>
      </c>
    </row>
    <row r="28" spans="1:8" ht="16.5" thickBot="1" x14ac:dyDescent="0.3">
      <c r="F28" s="4" t="s">
        <v>21</v>
      </c>
      <c r="G28"/>
    </row>
    <row r="29" spans="1:8" x14ac:dyDescent="0.25">
      <c r="A29" s="54" t="s">
        <v>56</v>
      </c>
      <c r="B29" s="55"/>
      <c r="C29" s="18" t="s">
        <v>19</v>
      </c>
      <c r="D29" s="22" t="s">
        <v>23</v>
      </c>
      <c r="E29" s="49" t="s">
        <v>69</v>
      </c>
      <c r="F29" s="19" t="s">
        <v>24</v>
      </c>
      <c r="G29"/>
      <c r="H29" s="2"/>
    </row>
    <row r="30" spans="1:8" x14ac:dyDescent="0.25">
      <c r="A30" s="52" t="s">
        <v>25</v>
      </c>
      <c r="B30" s="53"/>
      <c r="C30" s="16">
        <v>672</v>
      </c>
      <c r="D30" s="31">
        <v>588694.5</v>
      </c>
      <c r="E30" s="31">
        <v>26560.16</v>
      </c>
      <c r="F30" s="28">
        <v>313134.65000000002</v>
      </c>
      <c r="G30"/>
    </row>
    <row r="31" spans="1:8" x14ac:dyDescent="0.25">
      <c r="A31" s="74" t="s">
        <v>9</v>
      </c>
      <c r="B31" s="75"/>
      <c r="C31" s="75"/>
      <c r="D31" s="32">
        <f>SUM(D30)</f>
        <v>588694.5</v>
      </c>
      <c r="E31" s="32">
        <f t="shared" ref="E31" si="0">SUM(E30)</f>
        <v>26560.16</v>
      </c>
      <c r="F31" s="26">
        <f t="shared" ref="F31" si="1">SUM(F30)</f>
        <v>313134.65000000002</v>
      </c>
      <c r="G31"/>
    </row>
    <row r="32" spans="1:8" x14ac:dyDescent="0.25">
      <c r="A32" s="56" t="s">
        <v>10</v>
      </c>
      <c r="B32" s="48" t="s">
        <v>68</v>
      </c>
      <c r="C32" s="7">
        <v>501</v>
      </c>
      <c r="D32" s="6">
        <f>15117+5240</f>
        <v>20357</v>
      </c>
      <c r="E32" s="6">
        <v>0</v>
      </c>
      <c r="F32" s="76">
        <v>26037.16</v>
      </c>
      <c r="G32"/>
    </row>
    <row r="33" spans="1:8" x14ac:dyDescent="0.25">
      <c r="A33" s="84"/>
      <c r="B33" s="3" t="s">
        <v>58</v>
      </c>
      <c r="C33" s="7">
        <v>501</v>
      </c>
      <c r="D33" s="6">
        <v>1600</v>
      </c>
      <c r="E33" s="6">
        <v>0</v>
      </c>
      <c r="F33" s="77"/>
      <c r="G33"/>
    </row>
    <row r="34" spans="1:8" x14ac:dyDescent="0.25">
      <c r="A34" s="84"/>
      <c r="B34" s="3" t="s">
        <v>57</v>
      </c>
      <c r="C34" s="7">
        <v>501</v>
      </c>
      <c r="D34" s="6">
        <v>40473</v>
      </c>
      <c r="E34" s="6">
        <v>0</v>
      </c>
      <c r="F34" s="21">
        <v>2996</v>
      </c>
      <c r="G34"/>
    </row>
    <row r="35" spans="1:8" x14ac:dyDescent="0.25">
      <c r="A35" s="84"/>
      <c r="B35" s="3" t="s">
        <v>13</v>
      </c>
      <c r="C35" s="7">
        <v>518</v>
      </c>
      <c r="D35" s="6">
        <v>29400</v>
      </c>
      <c r="E35" s="6">
        <v>0</v>
      </c>
      <c r="F35" s="21">
        <v>0</v>
      </c>
      <c r="G35"/>
    </row>
    <row r="36" spans="1:8" x14ac:dyDescent="0.25">
      <c r="A36" s="84"/>
      <c r="B36" s="3" t="s">
        <v>67</v>
      </c>
      <c r="C36" s="7">
        <v>518</v>
      </c>
      <c r="D36" s="6">
        <v>5440</v>
      </c>
      <c r="E36" s="6">
        <v>0</v>
      </c>
      <c r="F36" s="21">
        <v>1279.2</v>
      </c>
      <c r="G36"/>
    </row>
    <row r="37" spans="1:8" x14ac:dyDescent="0.25">
      <c r="A37" s="84"/>
      <c r="B37" s="3" t="s">
        <v>14</v>
      </c>
      <c r="C37" s="7">
        <v>521</v>
      </c>
      <c r="D37" s="6">
        <v>98500</v>
      </c>
      <c r="E37" s="6">
        <v>19965</v>
      </c>
      <c r="F37" s="21">
        <f>198991+962</f>
        <v>199953</v>
      </c>
      <c r="G37"/>
    </row>
    <row r="38" spans="1:8" x14ac:dyDescent="0.25">
      <c r="A38" s="84"/>
      <c r="B38" s="3" t="s">
        <v>15</v>
      </c>
      <c r="C38" s="7">
        <v>524</v>
      </c>
      <c r="D38" s="6">
        <v>0</v>
      </c>
      <c r="E38" s="6">
        <v>6511.32</v>
      </c>
      <c r="F38" s="21">
        <f>63821.39+325.16</f>
        <v>64146.55</v>
      </c>
      <c r="G38"/>
    </row>
    <row r="39" spans="1:8" x14ac:dyDescent="0.25">
      <c r="A39" s="84"/>
      <c r="B39" s="3" t="s">
        <v>16</v>
      </c>
      <c r="C39" s="7">
        <v>525</v>
      </c>
      <c r="D39" s="6">
        <v>0</v>
      </c>
      <c r="E39" s="6">
        <v>83.84</v>
      </c>
      <c r="F39" s="21">
        <f>816.18+4.04</f>
        <v>820.21999999999991</v>
      </c>
      <c r="G39"/>
    </row>
    <row r="40" spans="1:8" x14ac:dyDescent="0.25">
      <c r="A40" s="84"/>
      <c r="B40" s="3" t="s">
        <v>17</v>
      </c>
      <c r="C40" s="7">
        <v>527</v>
      </c>
      <c r="D40" s="6">
        <v>0</v>
      </c>
      <c r="E40" s="6">
        <v>0</v>
      </c>
      <c r="F40" s="21">
        <f>3942.58+19.24</f>
        <v>3961.8199999999997</v>
      </c>
      <c r="G40"/>
    </row>
    <row r="41" spans="1:8" x14ac:dyDescent="0.25">
      <c r="A41" s="57"/>
      <c r="B41" s="3" t="s">
        <v>18</v>
      </c>
      <c r="C41" s="7">
        <v>558</v>
      </c>
      <c r="D41" s="6">
        <v>392924.5</v>
      </c>
      <c r="E41" s="6">
        <v>0</v>
      </c>
      <c r="F41" s="21">
        <v>13940.7</v>
      </c>
      <c r="G41"/>
    </row>
    <row r="42" spans="1:8" x14ac:dyDescent="0.25">
      <c r="A42" s="74" t="s">
        <v>9</v>
      </c>
      <c r="B42" s="75"/>
      <c r="C42" s="75"/>
      <c r="D42" s="32">
        <f>SUM(D32:D41)</f>
        <v>588694.5</v>
      </c>
      <c r="E42" s="32">
        <f t="shared" ref="E42" si="2">SUM(E32:E41)</f>
        <v>26560.16</v>
      </c>
      <c r="F42" s="26">
        <f t="shared" ref="F42" si="3">SUM(F32:F41)</f>
        <v>313134.64999999997</v>
      </c>
      <c r="G42"/>
    </row>
    <row r="43" spans="1:8" ht="16.5" thickBot="1" x14ac:dyDescent="0.3">
      <c r="A43" s="78" t="s">
        <v>55</v>
      </c>
      <c r="B43" s="79"/>
      <c r="C43" s="79"/>
      <c r="D43" s="39">
        <f>D42-D31</f>
        <v>0</v>
      </c>
      <c r="E43" s="39">
        <f t="shared" ref="E43" si="4">E42-E31</f>
        <v>0</v>
      </c>
      <c r="F43" s="27">
        <f t="shared" ref="F43" si="5">F42-F31</f>
        <v>0</v>
      </c>
      <c r="G43"/>
    </row>
    <row r="44" spans="1:8" s="38" customFormat="1" x14ac:dyDescent="0.25">
      <c r="A44" s="35"/>
      <c r="B44" s="36"/>
      <c r="C44" s="36"/>
      <c r="D44" s="37"/>
      <c r="E44" s="37"/>
      <c r="F44" s="37"/>
      <c r="G44" s="37"/>
    </row>
    <row r="45" spans="1:8" ht="16.5" thickBot="1" x14ac:dyDescent="0.3">
      <c r="A45" s="23"/>
      <c r="B45" s="24"/>
      <c r="C45" s="25"/>
      <c r="D45" s="9"/>
      <c r="E45" s="9"/>
      <c r="F45" s="9"/>
      <c r="G45" s="1"/>
      <c r="H45" s="40" t="s">
        <v>21</v>
      </c>
    </row>
    <row r="46" spans="1:8" x14ac:dyDescent="0.25">
      <c r="A46" s="82" t="s">
        <v>53</v>
      </c>
      <c r="B46" s="83"/>
      <c r="C46" s="18" t="s">
        <v>19</v>
      </c>
      <c r="D46" s="22" t="s">
        <v>50</v>
      </c>
      <c r="E46" s="22" t="s">
        <v>51</v>
      </c>
      <c r="F46" s="22" t="s">
        <v>52</v>
      </c>
      <c r="G46" s="22" t="s">
        <v>63</v>
      </c>
      <c r="H46" s="19" t="s">
        <v>62</v>
      </c>
    </row>
    <row r="47" spans="1:8" x14ac:dyDescent="0.25">
      <c r="A47" s="80" t="s">
        <v>25</v>
      </c>
      <c r="B47" s="81"/>
      <c r="C47" s="16">
        <v>672</v>
      </c>
      <c r="D47" s="15">
        <v>3984000</v>
      </c>
      <c r="E47" s="15">
        <v>0</v>
      </c>
      <c r="F47" s="15">
        <v>0</v>
      </c>
      <c r="G47" s="15">
        <v>0</v>
      </c>
      <c r="H47" s="20">
        <v>126442.57</v>
      </c>
    </row>
    <row r="48" spans="1:8" x14ac:dyDescent="0.25">
      <c r="A48" s="64" t="s">
        <v>6</v>
      </c>
      <c r="B48" s="3" t="s">
        <v>26</v>
      </c>
      <c r="C48" s="7">
        <v>602</v>
      </c>
      <c r="D48" s="6">
        <v>0</v>
      </c>
      <c r="E48" s="6">
        <v>311400</v>
      </c>
      <c r="F48" s="6">
        <v>42600</v>
      </c>
      <c r="G48" s="6">
        <v>0</v>
      </c>
      <c r="H48" s="21">
        <v>1937012.56</v>
      </c>
    </row>
    <row r="49" spans="1:8" x14ac:dyDescent="0.25">
      <c r="A49" s="64"/>
      <c r="B49" s="3" t="s">
        <v>28</v>
      </c>
      <c r="C49" s="7">
        <v>609</v>
      </c>
      <c r="D49" s="6">
        <v>0</v>
      </c>
      <c r="E49" s="6">
        <v>0</v>
      </c>
      <c r="F49" s="6">
        <v>0</v>
      </c>
      <c r="G49" s="6">
        <v>0</v>
      </c>
      <c r="H49" s="21"/>
    </row>
    <row r="50" spans="1:8" x14ac:dyDescent="0.25">
      <c r="A50" s="64"/>
      <c r="B50" s="3" t="s">
        <v>29</v>
      </c>
      <c r="C50" s="7">
        <v>644</v>
      </c>
      <c r="D50" s="6">
        <v>0</v>
      </c>
      <c r="E50" s="6">
        <v>0</v>
      </c>
      <c r="F50" s="6">
        <v>0</v>
      </c>
      <c r="G50" s="6">
        <v>0</v>
      </c>
      <c r="H50" s="21">
        <v>151048</v>
      </c>
    </row>
    <row r="51" spans="1:8" x14ac:dyDescent="0.25">
      <c r="A51" s="64"/>
      <c r="B51" s="3" t="s">
        <v>7</v>
      </c>
      <c r="C51" s="7">
        <v>648</v>
      </c>
      <c r="D51" s="6">
        <v>0</v>
      </c>
      <c r="E51" s="6">
        <v>3200</v>
      </c>
      <c r="F51" s="6">
        <v>600</v>
      </c>
      <c r="G51" s="6">
        <v>0</v>
      </c>
      <c r="H51" s="21">
        <f>59081.54+46188</f>
        <v>105269.54000000001</v>
      </c>
    </row>
    <row r="52" spans="1:8" x14ac:dyDescent="0.25">
      <c r="A52" s="64"/>
      <c r="B52" s="3" t="s">
        <v>8</v>
      </c>
      <c r="C52" s="7">
        <v>649</v>
      </c>
      <c r="D52" s="6">
        <v>7453</v>
      </c>
      <c r="E52" s="6">
        <v>0</v>
      </c>
      <c r="F52" s="6">
        <v>0</v>
      </c>
      <c r="G52" s="6">
        <v>0</v>
      </c>
      <c r="H52" s="21">
        <f>52121.45+7080.3</f>
        <v>59201.75</v>
      </c>
    </row>
    <row r="53" spans="1:8" x14ac:dyDescent="0.25">
      <c r="A53" s="64"/>
      <c r="B53" s="3" t="s">
        <v>60</v>
      </c>
      <c r="C53" s="7">
        <v>662</v>
      </c>
      <c r="D53" s="6">
        <v>579.9</v>
      </c>
      <c r="E53" s="6">
        <v>0</v>
      </c>
      <c r="F53" s="6">
        <v>0</v>
      </c>
      <c r="G53" s="6">
        <v>0</v>
      </c>
      <c r="H53" s="21"/>
    </row>
    <row r="54" spans="1:8" x14ac:dyDescent="0.25">
      <c r="A54" s="64"/>
      <c r="B54" s="3" t="s">
        <v>59</v>
      </c>
      <c r="C54" s="7">
        <v>663</v>
      </c>
      <c r="D54" s="6">
        <v>1317</v>
      </c>
      <c r="E54" s="6">
        <v>0</v>
      </c>
      <c r="F54" s="6">
        <v>0</v>
      </c>
      <c r="G54" s="6">
        <v>0</v>
      </c>
      <c r="H54" s="21"/>
    </row>
    <row r="55" spans="1:8" x14ac:dyDescent="0.25">
      <c r="A55" s="74" t="s">
        <v>30</v>
      </c>
      <c r="B55" s="75"/>
      <c r="C55" s="75"/>
      <c r="D55" s="32">
        <f>SUM(D47:D54)</f>
        <v>3993349.9</v>
      </c>
      <c r="E55" s="32">
        <f>SUM(E47:E54)</f>
        <v>314600</v>
      </c>
      <c r="F55" s="32">
        <f>SUM(F47:F54)</f>
        <v>43200</v>
      </c>
      <c r="G55" s="32" t="s">
        <v>54</v>
      </c>
      <c r="H55" s="26">
        <f>SUM(H47:H54)</f>
        <v>2378974.42</v>
      </c>
    </row>
    <row r="56" spans="1:8" x14ac:dyDescent="0.25">
      <c r="A56" s="65"/>
      <c r="B56" s="3" t="s">
        <v>26</v>
      </c>
      <c r="C56" s="7">
        <v>602</v>
      </c>
      <c r="D56" s="6">
        <v>0</v>
      </c>
      <c r="E56" s="6">
        <v>0</v>
      </c>
      <c r="F56" s="6">
        <v>0</v>
      </c>
      <c r="G56" s="6">
        <v>211009.67</v>
      </c>
      <c r="H56" s="21">
        <v>0</v>
      </c>
    </row>
    <row r="57" spans="1:8" x14ac:dyDescent="0.25">
      <c r="A57" s="65"/>
      <c r="B57" s="3" t="s">
        <v>27</v>
      </c>
      <c r="C57" s="7">
        <v>603</v>
      </c>
      <c r="D57" s="6">
        <v>0</v>
      </c>
      <c r="E57" s="6">
        <v>0</v>
      </c>
      <c r="F57" s="6">
        <v>0</v>
      </c>
      <c r="G57" s="6">
        <v>169556</v>
      </c>
      <c r="H57" s="21">
        <v>0</v>
      </c>
    </row>
    <row r="58" spans="1:8" x14ac:dyDescent="0.25">
      <c r="A58" s="47"/>
      <c r="B58" s="3" t="s">
        <v>7</v>
      </c>
      <c r="C58" s="7">
        <v>648</v>
      </c>
      <c r="D58" s="6">
        <v>0</v>
      </c>
      <c r="E58" s="6">
        <v>0</v>
      </c>
      <c r="F58" s="6">
        <v>0</v>
      </c>
      <c r="G58" s="6">
        <v>567</v>
      </c>
      <c r="H58" s="21">
        <v>0</v>
      </c>
    </row>
    <row r="59" spans="1:8" x14ac:dyDescent="0.25">
      <c r="A59" s="43"/>
      <c r="B59" s="3" t="s">
        <v>8</v>
      </c>
      <c r="C59" s="7">
        <v>649</v>
      </c>
      <c r="D59" s="6">
        <v>0</v>
      </c>
      <c r="E59" s="6">
        <v>0</v>
      </c>
      <c r="F59" s="6">
        <v>0</v>
      </c>
      <c r="G59" s="6">
        <v>5159.8999999999996</v>
      </c>
      <c r="H59" s="21">
        <v>0</v>
      </c>
    </row>
    <row r="60" spans="1:8" x14ac:dyDescent="0.25">
      <c r="A60" s="74" t="s">
        <v>31</v>
      </c>
      <c r="B60" s="75"/>
      <c r="C60" s="75"/>
      <c r="D60" s="32" t="s">
        <v>54</v>
      </c>
      <c r="E60" s="32" t="s">
        <v>54</v>
      </c>
      <c r="F60" s="32" t="s">
        <v>54</v>
      </c>
      <c r="G60" s="32">
        <f>SUM(G56:G59)</f>
        <v>386292.57000000007</v>
      </c>
      <c r="H60" s="26" t="s">
        <v>54</v>
      </c>
    </row>
    <row r="61" spans="1:8" x14ac:dyDescent="0.25">
      <c r="A61" s="64" t="s">
        <v>10</v>
      </c>
      <c r="B61" s="3" t="s">
        <v>32</v>
      </c>
      <c r="C61" s="7">
        <v>501</v>
      </c>
      <c r="D61" s="6">
        <v>264739.93</v>
      </c>
      <c r="E61" s="6">
        <v>83000.600000000006</v>
      </c>
      <c r="F61" s="6">
        <v>16684.2</v>
      </c>
      <c r="G61" s="6">
        <v>0</v>
      </c>
      <c r="H61" s="21">
        <f>33525.98+52121.45+1983199.81+7080.3</f>
        <v>2075927.54</v>
      </c>
    </row>
    <row r="62" spans="1:8" x14ac:dyDescent="0.25">
      <c r="A62" s="64"/>
      <c r="B62" s="3" t="s">
        <v>33</v>
      </c>
      <c r="C62" s="7">
        <v>502</v>
      </c>
      <c r="D62" s="6">
        <v>2176391.31</v>
      </c>
      <c r="E62" s="6">
        <v>108332</v>
      </c>
      <c r="F62" s="6">
        <v>0</v>
      </c>
      <c r="G62" s="6">
        <v>0</v>
      </c>
      <c r="H62" s="21"/>
    </row>
    <row r="63" spans="1:8" x14ac:dyDescent="0.25">
      <c r="A63" s="64"/>
      <c r="B63" s="3" t="s">
        <v>34</v>
      </c>
      <c r="C63" s="7">
        <v>511</v>
      </c>
      <c r="D63" s="6">
        <v>176824.3</v>
      </c>
      <c r="E63" s="6">
        <v>21774.79</v>
      </c>
      <c r="F63" s="6">
        <v>0</v>
      </c>
      <c r="G63" s="6">
        <v>0</v>
      </c>
      <c r="H63" s="21"/>
    </row>
    <row r="64" spans="1:8" x14ac:dyDescent="0.25">
      <c r="A64" s="64"/>
      <c r="B64" s="3" t="s">
        <v>35</v>
      </c>
      <c r="C64" s="7">
        <v>512</v>
      </c>
      <c r="D64" s="6">
        <v>0</v>
      </c>
      <c r="E64" s="6">
        <v>0</v>
      </c>
      <c r="F64" s="6">
        <v>0</v>
      </c>
      <c r="G64" s="6">
        <v>0</v>
      </c>
      <c r="H64" s="21"/>
    </row>
    <row r="65" spans="1:8" x14ac:dyDescent="0.25">
      <c r="A65" s="64"/>
      <c r="B65" s="3" t="s">
        <v>36</v>
      </c>
      <c r="C65" s="7">
        <v>513</v>
      </c>
      <c r="D65" s="6">
        <v>0</v>
      </c>
      <c r="E65" s="6">
        <v>0</v>
      </c>
      <c r="F65" s="6">
        <v>0</v>
      </c>
      <c r="G65" s="6">
        <v>0</v>
      </c>
      <c r="H65" s="21"/>
    </row>
    <row r="66" spans="1:8" x14ac:dyDescent="0.25">
      <c r="A66" s="64"/>
      <c r="B66" s="3" t="s">
        <v>13</v>
      </c>
      <c r="C66" s="7">
        <v>518</v>
      </c>
      <c r="D66" s="6">
        <v>783705.46</v>
      </c>
      <c r="E66" s="6">
        <v>47767.4</v>
      </c>
      <c r="F66" s="6">
        <v>2015.2</v>
      </c>
      <c r="G66" s="6">
        <v>0</v>
      </c>
      <c r="H66" s="21">
        <v>13806.06</v>
      </c>
    </row>
    <row r="67" spans="1:8" x14ac:dyDescent="0.25">
      <c r="A67" s="64"/>
      <c r="B67" s="3" t="s">
        <v>14</v>
      </c>
      <c r="C67" s="7">
        <v>521</v>
      </c>
      <c r="D67" s="6">
        <v>0</v>
      </c>
      <c r="E67" s="6">
        <v>0</v>
      </c>
      <c r="F67" s="6">
        <v>0</v>
      </c>
      <c r="G67" s="6">
        <v>0</v>
      </c>
      <c r="H67" s="21"/>
    </row>
    <row r="68" spans="1:8" x14ac:dyDescent="0.25">
      <c r="A68" s="64"/>
      <c r="B68" s="3" t="s">
        <v>15</v>
      </c>
      <c r="C68" s="7">
        <v>524</v>
      </c>
      <c r="D68" s="6">
        <v>0</v>
      </c>
      <c r="E68" s="6">
        <v>0</v>
      </c>
      <c r="F68" s="6">
        <v>0</v>
      </c>
      <c r="G68" s="6">
        <v>0</v>
      </c>
      <c r="H68" s="21"/>
    </row>
    <row r="69" spans="1:8" x14ac:dyDescent="0.25">
      <c r="A69" s="64"/>
      <c r="B69" s="3" t="s">
        <v>16</v>
      </c>
      <c r="C69" s="7">
        <v>525</v>
      </c>
      <c r="D69" s="6">
        <v>0</v>
      </c>
      <c r="E69" s="6">
        <v>0</v>
      </c>
      <c r="F69" s="6">
        <v>0</v>
      </c>
      <c r="G69" s="6">
        <v>0</v>
      </c>
      <c r="H69" s="21"/>
    </row>
    <row r="70" spans="1:8" x14ac:dyDescent="0.25">
      <c r="A70" s="64"/>
      <c r="B70" s="3" t="s">
        <v>17</v>
      </c>
      <c r="C70" s="7">
        <v>527</v>
      </c>
      <c r="D70" s="6">
        <v>2346.63</v>
      </c>
      <c r="E70" s="6">
        <v>0</v>
      </c>
      <c r="F70" s="6">
        <v>0</v>
      </c>
      <c r="G70" s="6">
        <v>0</v>
      </c>
      <c r="H70" s="21"/>
    </row>
    <row r="71" spans="1:8" x14ac:dyDescent="0.25">
      <c r="A71" s="64"/>
      <c r="B71" s="3" t="s">
        <v>70</v>
      </c>
      <c r="C71" s="7">
        <v>538</v>
      </c>
      <c r="D71" s="6">
        <v>100</v>
      </c>
      <c r="E71" s="6">
        <v>0</v>
      </c>
      <c r="F71" s="6">
        <v>0</v>
      </c>
      <c r="G71" s="6">
        <v>0</v>
      </c>
      <c r="H71" s="21"/>
    </row>
    <row r="72" spans="1:8" x14ac:dyDescent="0.25">
      <c r="A72" s="64"/>
      <c r="B72" s="3" t="s">
        <v>37</v>
      </c>
      <c r="C72" s="7">
        <v>544</v>
      </c>
      <c r="D72" s="6">
        <v>0</v>
      </c>
      <c r="E72" s="6">
        <v>0</v>
      </c>
      <c r="F72" s="6">
        <v>0</v>
      </c>
      <c r="G72" s="6">
        <v>0</v>
      </c>
      <c r="H72" s="21">
        <v>151048</v>
      </c>
    </row>
    <row r="73" spans="1:8" x14ac:dyDescent="0.25">
      <c r="A73" s="64"/>
      <c r="B73" s="3" t="s">
        <v>18</v>
      </c>
      <c r="C73" s="7">
        <v>549</v>
      </c>
      <c r="D73" s="6">
        <v>56226.23</v>
      </c>
      <c r="E73" s="6">
        <v>744.54</v>
      </c>
      <c r="F73" s="6">
        <v>0</v>
      </c>
      <c r="G73" s="6">
        <v>0</v>
      </c>
      <c r="H73" s="21">
        <f>8256+0.75</f>
        <v>8256.75</v>
      </c>
    </row>
    <row r="74" spans="1:8" x14ac:dyDescent="0.25">
      <c r="A74" s="64"/>
      <c r="B74" s="3" t="s">
        <v>38</v>
      </c>
      <c r="C74" s="7">
        <v>551</v>
      </c>
      <c r="D74" s="6">
        <v>128124</v>
      </c>
      <c r="E74" s="6">
        <v>0</v>
      </c>
      <c r="F74" s="6">
        <v>0</v>
      </c>
      <c r="G74" s="6">
        <v>0</v>
      </c>
      <c r="H74" s="21"/>
    </row>
    <row r="75" spans="1:8" x14ac:dyDescent="0.25">
      <c r="A75" s="64"/>
      <c r="B75" s="3" t="s">
        <v>39</v>
      </c>
      <c r="C75" s="7">
        <v>558</v>
      </c>
      <c r="D75" s="6">
        <v>154859.39000000001</v>
      </c>
      <c r="E75" s="6">
        <v>15845.4</v>
      </c>
      <c r="F75" s="6">
        <v>0</v>
      </c>
      <c r="G75" s="6">
        <v>0</v>
      </c>
      <c r="H75" s="21">
        <v>3493.5</v>
      </c>
    </row>
    <row r="76" spans="1:8" x14ac:dyDescent="0.25">
      <c r="A76" s="64"/>
      <c r="B76" s="3" t="s">
        <v>61</v>
      </c>
      <c r="C76" s="7">
        <v>563</v>
      </c>
      <c r="D76" s="6">
        <v>8001.36</v>
      </c>
      <c r="E76" s="6">
        <v>0</v>
      </c>
      <c r="F76" s="6">
        <v>0</v>
      </c>
      <c r="G76" s="6">
        <v>0</v>
      </c>
      <c r="H76" s="21"/>
    </row>
    <row r="77" spans="1:8" x14ac:dyDescent="0.25">
      <c r="A77" s="74" t="s">
        <v>30</v>
      </c>
      <c r="B77" s="75"/>
      <c r="C77" s="75"/>
      <c r="D77" s="32">
        <f>SUM(D61:D76)</f>
        <v>3751318.61</v>
      </c>
      <c r="E77" s="32">
        <f t="shared" ref="E77:F77" si="6">SUM(E61:E76)</f>
        <v>277464.73000000004</v>
      </c>
      <c r="F77" s="32">
        <f t="shared" si="6"/>
        <v>18699.400000000001</v>
      </c>
      <c r="G77" s="32" t="s">
        <v>54</v>
      </c>
      <c r="H77" s="26">
        <f t="shared" ref="H77" si="7">SUM(H61:H76)</f>
        <v>2252531.85</v>
      </c>
    </row>
    <row r="78" spans="1:8" x14ac:dyDescent="0.25">
      <c r="A78" s="65"/>
      <c r="B78" s="3" t="s">
        <v>32</v>
      </c>
      <c r="C78" s="7">
        <v>501</v>
      </c>
      <c r="D78" s="6">
        <v>0</v>
      </c>
      <c r="E78" s="6">
        <v>0</v>
      </c>
      <c r="F78" s="6">
        <v>0</v>
      </c>
      <c r="G78" s="6">
        <v>94115.73</v>
      </c>
      <c r="H78" s="21">
        <v>0</v>
      </c>
    </row>
    <row r="79" spans="1:8" x14ac:dyDescent="0.25">
      <c r="A79" s="65"/>
      <c r="B79" s="3" t="s">
        <v>33</v>
      </c>
      <c r="C79" s="7">
        <v>502</v>
      </c>
      <c r="D79" s="6">
        <v>0</v>
      </c>
      <c r="E79" s="6">
        <v>0</v>
      </c>
      <c r="F79" s="6">
        <v>0</v>
      </c>
      <c r="G79" s="6">
        <v>69860</v>
      </c>
      <c r="H79" s="21">
        <v>0</v>
      </c>
    </row>
    <row r="80" spans="1:8" x14ac:dyDescent="0.25">
      <c r="A80" s="65"/>
      <c r="B80" s="3" t="s">
        <v>34</v>
      </c>
      <c r="C80" s="7">
        <v>511</v>
      </c>
      <c r="D80" s="6">
        <v>0</v>
      </c>
      <c r="E80" s="6">
        <v>0</v>
      </c>
      <c r="F80" s="6">
        <v>0</v>
      </c>
      <c r="G80" s="6">
        <v>5196</v>
      </c>
      <c r="H80" s="21">
        <v>0</v>
      </c>
    </row>
    <row r="81" spans="1:8" x14ac:dyDescent="0.25">
      <c r="A81" s="65"/>
      <c r="B81" s="3" t="s">
        <v>35</v>
      </c>
      <c r="C81" s="7">
        <v>512</v>
      </c>
      <c r="D81" s="6">
        <v>0</v>
      </c>
      <c r="E81" s="6">
        <v>0</v>
      </c>
      <c r="F81" s="6">
        <v>0</v>
      </c>
      <c r="G81" s="6">
        <v>0</v>
      </c>
      <c r="H81" s="21">
        <v>0</v>
      </c>
    </row>
    <row r="82" spans="1:8" x14ac:dyDescent="0.25">
      <c r="A82" s="65"/>
      <c r="B82" s="3" t="s">
        <v>13</v>
      </c>
      <c r="C82" s="7">
        <v>518</v>
      </c>
      <c r="D82" s="6">
        <v>0</v>
      </c>
      <c r="E82" s="6">
        <v>0</v>
      </c>
      <c r="F82" s="6">
        <v>0</v>
      </c>
      <c r="G82" s="6">
        <v>3273</v>
      </c>
      <c r="H82" s="21">
        <v>0</v>
      </c>
    </row>
    <row r="83" spans="1:8" x14ac:dyDescent="0.25">
      <c r="A83" s="65"/>
      <c r="B83" s="3" t="s">
        <v>14</v>
      </c>
      <c r="C83" s="7">
        <v>521</v>
      </c>
      <c r="D83" s="6">
        <v>0</v>
      </c>
      <c r="E83" s="6">
        <v>0</v>
      </c>
      <c r="F83" s="6">
        <v>0</v>
      </c>
      <c r="G83" s="6">
        <v>101900</v>
      </c>
      <c r="H83" s="21">
        <v>0</v>
      </c>
    </row>
    <row r="84" spans="1:8" x14ac:dyDescent="0.25">
      <c r="A84" s="65"/>
      <c r="B84" s="3" t="s">
        <v>15</v>
      </c>
      <c r="C84" s="7">
        <v>524</v>
      </c>
      <c r="D84" s="6">
        <v>0</v>
      </c>
      <c r="E84" s="6">
        <v>0</v>
      </c>
      <c r="F84" s="6">
        <v>0</v>
      </c>
      <c r="G84" s="6">
        <v>33631</v>
      </c>
      <c r="H84" s="21">
        <v>0</v>
      </c>
    </row>
    <row r="85" spans="1:8" x14ac:dyDescent="0.25">
      <c r="A85" s="65"/>
      <c r="B85" s="3" t="s">
        <v>16</v>
      </c>
      <c r="C85" s="7">
        <v>525</v>
      </c>
      <c r="D85" s="6">
        <v>0</v>
      </c>
      <c r="E85" s="6">
        <v>0</v>
      </c>
      <c r="F85" s="6">
        <v>0</v>
      </c>
      <c r="G85" s="6">
        <v>417.9</v>
      </c>
      <c r="H85" s="21">
        <v>0</v>
      </c>
    </row>
    <row r="86" spans="1:8" x14ac:dyDescent="0.25">
      <c r="A86" s="65"/>
      <c r="B86" s="3" t="s">
        <v>17</v>
      </c>
      <c r="C86" s="7">
        <v>527</v>
      </c>
      <c r="D86" s="6">
        <v>0</v>
      </c>
      <c r="E86" s="6">
        <v>0</v>
      </c>
      <c r="F86" s="6">
        <v>0</v>
      </c>
      <c r="G86" s="6">
        <v>1990</v>
      </c>
      <c r="H86" s="21">
        <v>0</v>
      </c>
    </row>
    <row r="87" spans="1:8" x14ac:dyDescent="0.25">
      <c r="A87" s="65"/>
      <c r="B87" s="3" t="s">
        <v>18</v>
      </c>
      <c r="C87" s="7">
        <v>549</v>
      </c>
      <c r="D87" s="6">
        <v>0</v>
      </c>
      <c r="E87" s="6">
        <v>0</v>
      </c>
      <c r="F87" s="6">
        <v>0</v>
      </c>
      <c r="G87" s="6">
        <v>2318.35</v>
      </c>
      <c r="H87" s="21">
        <v>0</v>
      </c>
    </row>
    <row r="88" spans="1:8" x14ac:dyDescent="0.25">
      <c r="A88" s="65"/>
      <c r="B88" s="3" t="s">
        <v>38</v>
      </c>
      <c r="C88" s="7">
        <v>551</v>
      </c>
      <c r="D88" s="6">
        <v>0</v>
      </c>
      <c r="E88" s="6">
        <v>0</v>
      </c>
      <c r="F88" s="6">
        <v>0</v>
      </c>
      <c r="G88" s="6">
        <v>13529</v>
      </c>
      <c r="H88" s="21">
        <v>0</v>
      </c>
    </row>
    <row r="89" spans="1:8" x14ac:dyDescent="0.25">
      <c r="A89" s="74" t="s">
        <v>31</v>
      </c>
      <c r="B89" s="75"/>
      <c r="C89" s="75"/>
      <c r="D89" s="32" t="s">
        <v>54</v>
      </c>
      <c r="E89" s="32" t="s">
        <v>54</v>
      </c>
      <c r="F89" s="32" t="s">
        <v>54</v>
      </c>
      <c r="G89" s="32">
        <f>SUM(G78:G88)</f>
        <v>326230.98</v>
      </c>
      <c r="H89" s="26" t="s">
        <v>54</v>
      </c>
    </row>
    <row r="90" spans="1:8" x14ac:dyDescent="0.25">
      <c r="A90" s="66" t="s">
        <v>40</v>
      </c>
      <c r="B90" s="67"/>
      <c r="C90" s="67"/>
      <c r="D90" s="33">
        <f>D55-D77</f>
        <v>242031.29000000004</v>
      </c>
      <c r="E90" s="33">
        <f>E55-E77</f>
        <v>37135.26999999996</v>
      </c>
      <c r="F90" s="33">
        <f>F55-F77</f>
        <v>24500.6</v>
      </c>
      <c r="G90" s="41" t="s">
        <v>54</v>
      </c>
      <c r="H90" s="44">
        <f>H55-H77</f>
        <v>126442.56999999983</v>
      </c>
    </row>
    <row r="91" spans="1:8" ht="16.5" thickBot="1" x14ac:dyDescent="0.3">
      <c r="A91" s="68" t="s">
        <v>41</v>
      </c>
      <c r="B91" s="69"/>
      <c r="C91" s="69"/>
      <c r="D91" s="34" t="s">
        <v>54</v>
      </c>
      <c r="E91" s="34" t="s">
        <v>54</v>
      </c>
      <c r="F91" s="34" t="s">
        <v>54</v>
      </c>
      <c r="G91" s="45">
        <f>G60-G89</f>
        <v>60061.590000000084</v>
      </c>
      <c r="H91" s="46" t="s">
        <v>54</v>
      </c>
    </row>
    <row r="92" spans="1:8" ht="16.5" thickBot="1" x14ac:dyDescent="0.3"/>
    <row r="93" spans="1:8" ht="16.5" thickBot="1" x14ac:dyDescent="0.3">
      <c r="A93" s="70" t="s">
        <v>42</v>
      </c>
      <c r="B93" s="71"/>
      <c r="C93" s="71"/>
      <c r="D93" s="62">
        <f>SUM(D90:H91)</f>
        <v>490171.31999999989</v>
      </c>
      <c r="E93" s="62"/>
      <c r="F93" s="62"/>
      <c r="G93" s="63"/>
    </row>
    <row r="94" spans="1:8" x14ac:dyDescent="0.25">
      <c r="A94" s="8"/>
      <c r="B94" s="8"/>
      <c r="C94" s="8"/>
      <c r="D94" s="9"/>
      <c r="E94" s="9"/>
      <c r="F94" s="9"/>
      <c r="G94" s="9"/>
    </row>
    <row r="95" spans="1:8" ht="16.5" thickBot="1" x14ac:dyDescent="0.3">
      <c r="D95" s="4" t="s">
        <v>21</v>
      </c>
    </row>
    <row r="96" spans="1:8" x14ac:dyDescent="0.25">
      <c r="A96" s="72" t="s">
        <v>44</v>
      </c>
      <c r="B96" s="73"/>
      <c r="C96" s="73"/>
      <c r="D96" s="12">
        <v>400400.62</v>
      </c>
    </row>
    <row r="97" spans="1:7" x14ac:dyDescent="0.25">
      <c r="A97" s="58" t="s">
        <v>45</v>
      </c>
      <c r="B97" s="59"/>
      <c r="C97" s="59"/>
      <c r="D97" s="13">
        <v>244574.88</v>
      </c>
    </row>
    <row r="98" spans="1:7" x14ac:dyDescent="0.25">
      <c r="A98" s="58" t="s">
        <v>46</v>
      </c>
      <c r="B98" s="59"/>
      <c r="C98" s="59"/>
      <c r="D98" s="13">
        <v>54587</v>
      </c>
      <c r="F98" s="42"/>
      <c r="G98" s="42"/>
    </row>
    <row r="99" spans="1:7" x14ac:dyDescent="0.25">
      <c r="A99" s="58" t="s">
        <v>47</v>
      </c>
      <c r="B99" s="59"/>
      <c r="C99" s="59"/>
      <c r="D99" s="13">
        <v>123963.3</v>
      </c>
      <c r="F99" s="30" t="s">
        <v>64</v>
      </c>
      <c r="G99" s="30"/>
    </row>
    <row r="100" spans="1:7" ht="16.5" thickBot="1" x14ac:dyDescent="0.3">
      <c r="A100" s="60" t="s">
        <v>43</v>
      </c>
      <c r="B100" s="61"/>
      <c r="C100" s="61"/>
      <c r="D100" s="14">
        <v>740574.41</v>
      </c>
      <c r="F100" s="30" t="s">
        <v>66</v>
      </c>
      <c r="G100" s="29"/>
    </row>
  </sheetData>
  <mergeCells count="36">
    <mergeCell ref="A47:B47"/>
    <mergeCell ref="A46:B46"/>
    <mergeCell ref="D15:D16"/>
    <mergeCell ref="A55:C55"/>
    <mergeCell ref="A43:C43"/>
    <mergeCell ref="A29:B29"/>
    <mergeCell ref="A30:B30"/>
    <mergeCell ref="A32:A41"/>
    <mergeCell ref="A15:A25"/>
    <mergeCell ref="A42:C42"/>
    <mergeCell ref="F32:F33"/>
    <mergeCell ref="A14:C14"/>
    <mergeCell ref="A26:C26"/>
    <mergeCell ref="A27:C27"/>
    <mergeCell ref="A31:C31"/>
    <mergeCell ref="A99:C99"/>
    <mergeCell ref="A100:C100"/>
    <mergeCell ref="D93:G93"/>
    <mergeCell ref="A48:A54"/>
    <mergeCell ref="A56:A57"/>
    <mergeCell ref="A61:A76"/>
    <mergeCell ref="A78:A88"/>
    <mergeCell ref="A90:C90"/>
    <mergeCell ref="A91:C91"/>
    <mergeCell ref="A93:C93"/>
    <mergeCell ref="A96:C96"/>
    <mergeCell ref="A97:C97"/>
    <mergeCell ref="A98:C98"/>
    <mergeCell ref="A89:C89"/>
    <mergeCell ref="A60:C60"/>
    <mergeCell ref="A77:C77"/>
    <mergeCell ref="A6:G6"/>
    <mergeCell ref="A7:G7"/>
    <mergeCell ref="A11:B11"/>
    <mergeCell ref="A10:B10"/>
    <mergeCell ref="A12:A13"/>
  </mergeCells>
  <printOptions horizontalCentered="1"/>
  <pageMargins left="0.51181102362204722" right="0.51181102362204722" top="0.19685039370078741" bottom="0.19685039370078741" header="0.11811023622047245" footer="0.11811023622047245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ekonomka</dc:creator>
  <cp:lastModifiedBy>ekonomka</cp:lastModifiedBy>
  <cp:lastPrinted>2023-01-19T12:22:24Z</cp:lastPrinted>
  <dcterms:created xsi:type="dcterms:W3CDTF">2022-01-21T14:00:29Z</dcterms:created>
  <dcterms:modified xsi:type="dcterms:W3CDTF">2023-01-19T12:29:28Z</dcterms:modified>
</cp:coreProperties>
</file>